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05-医用耗材公开遴选\2026年\01-非集采\06-医用耗材遴选FSSZYY-HC-202606\01-遴选公告\01-遴选公告\三次公告\"/>
    </mc:Choice>
  </mc:AlternateContent>
  <bookViews>
    <workbookView windowWidth="30720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8" name="ID_027C3A20FBBF4312A02567F7EB7C6149" descr="mmexport17782387056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0800000" flipV="1">
          <a:off x="12381230" y="1386840"/>
          <a:ext cx="426085" cy="576580"/>
        </a:xfrm>
        <a:prstGeom prst="rect">
          <a:avLst/>
        </a:prstGeom>
      </xdr:spPr>
    </xdr:pic>
  </etc:cellImage>
  <etc:cellImage>
    <xdr:pic>
      <xdr:nvPicPr>
        <xdr:cNvPr id="29" name="ID_69FAF661815D43599CBA2C83B317343E" descr="IMG_20260508_1640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09500" y="791845"/>
          <a:ext cx="655955" cy="501015"/>
        </a:xfrm>
        <a:prstGeom prst="rect">
          <a:avLst/>
        </a:prstGeom>
      </xdr:spPr>
    </xdr:pic>
  </etc:cellImage>
  <etc:cellImage>
    <xdr:pic>
      <xdr:nvPicPr>
        <xdr:cNvPr id="30" name="ID_BACBC314DD1E4776B24C195780A7EEC1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1371600" y="3286125"/>
          <a:ext cx="13716000" cy="10287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1" name="ID_50CAA7F7CDCC418D9FE932745421BFA2" descr="IMG_20260508_1630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538075" y="3860165"/>
          <a:ext cx="699135" cy="928370"/>
        </a:xfrm>
        <a:prstGeom prst="rect">
          <a:avLst/>
        </a:prstGeom>
      </xdr:spPr>
    </xdr:pic>
  </etc:cellImage>
  <etc:cellImage>
    <xdr:pic>
      <xdr:nvPicPr>
        <xdr:cNvPr id="32" name="ID_08CBDD9061BC4571BABD21FFB1C00396" descr="IMG_20260508_16265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404725" y="8250555"/>
          <a:ext cx="819785" cy="614045"/>
        </a:xfrm>
        <a:prstGeom prst="rect">
          <a:avLst/>
        </a:prstGeom>
      </xdr:spPr>
    </xdr:pic>
  </etc:cellImage>
  <etc:cellImage>
    <xdr:pic>
      <xdr:nvPicPr>
        <xdr:cNvPr id="35" name="ID_46F1DF6FF0F14490B9E022326796662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042900" y="9740900"/>
          <a:ext cx="13716000" cy="7715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" name="ID_D0B16BD4131F450D805DD39D3765812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2147550" y="2311400"/>
          <a:ext cx="741045" cy="5962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31721ECBF9A541B7A9F588006ECF7B4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4890750" y="2324100"/>
          <a:ext cx="774065" cy="593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64BBC6DB5AE54BFCB1F3BEAAC34F5FB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166600" y="3004820"/>
          <a:ext cx="877570" cy="716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" name="ID_B04E68DF9048474DA758D8878E78E1FD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147550" y="4699000"/>
          <a:ext cx="1017905" cy="7416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" name="ID_EBF5BBF1341C4D8180CEF3D4180BEBA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3042900" y="6311900"/>
          <a:ext cx="4924425" cy="30765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785BDF76F4F54DDD9BA32775CCBB82DD" descr="IMG_20260508_16413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2252325" y="6417310"/>
          <a:ext cx="830580" cy="622300"/>
        </a:xfrm>
        <a:prstGeom prst="rect">
          <a:avLst/>
        </a:prstGeom>
      </xdr:spPr>
    </xdr:pic>
  </etc:cellImage>
  <etc:cellImage>
    <xdr:pic>
      <xdr:nvPicPr>
        <xdr:cNvPr id="43" name="ID_CAF7E435A9F9465AA5D4442B7610BE5D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3042900" y="8394700"/>
          <a:ext cx="3429000" cy="26955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DED7E67AF3114D8198195D8270D2684A"/>
        <xdr:cNvPicPr>
          <a:picLocks noChangeAspect="1"/>
        </xdr:cNvPicPr>
      </xdr:nvPicPr>
      <xdr:blipFill>
        <a:blip r:embed="rId15" r:link="rId4"/>
        <a:stretch>
          <a:fillRect/>
        </a:stretch>
      </xdr:blipFill>
      <xdr:spPr>
        <a:xfrm>
          <a:off x="1371600" y="1517650"/>
          <a:ext cx="10287000" cy="13716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6" name="ID_0E511652E5754ABEA1CE1B5B0CAA0830"/>
        <xdr:cNvPicPr>
          <a:picLocks noChangeAspect="1"/>
        </xdr:cNvPicPr>
      </xdr:nvPicPr>
      <xdr:blipFill>
        <a:blip r:embed="rId16" r:link="rId4"/>
        <a:stretch>
          <a:fillRect/>
        </a:stretch>
      </xdr:blipFill>
      <xdr:spPr>
        <a:xfrm>
          <a:off x="1371600" y="7791450"/>
          <a:ext cx="13716000" cy="10287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7" name="ID_6A2623912A39473C94FCDC8AFEE9BE11" descr="IMG_20260508_16254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4926945" y="8583295"/>
          <a:ext cx="634365" cy="852805"/>
        </a:xfrm>
        <a:prstGeom prst="rect">
          <a:avLst/>
        </a:prstGeom>
      </xdr:spPr>
    </xdr:pic>
  </etc:cellImage>
  <etc:cellImage>
    <xdr:pic>
      <xdr:nvPicPr>
        <xdr:cNvPr id="48" name="ID_927CC0FA1D1F418CA9583690DFC968ED"/>
        <xdr:cNvPicPr>
          <a:picLocks noChangeAspect="1"/>
        </xdr:cNvPicPr>
      </xdr:nvPicPr>
      <xdr:blipFill>
        <a:blip r:embed="rId18" r:link="rId4"/>
        <a:stretch>
          <a:fillRect/>
        </a:stretch>
      </xdr:blipFill>
      <xdr:spPr>
        <a:xfrm>
          <a:off x="1371600" y="9566275"/>
          <a:ext cx="13725525" cy="10287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9" name="ID_4F5A5ED7323047D1ABA1672665489BA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3042900" y="11760200"/>
          <a:ext cx="4114800" cy="3019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" name="ID_BE8CF747D3314943AC787D655B095DF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3042900" y="12319000"/>
          <a:ext cx="5514975" cy="6334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1" name="ID_26CD1ACBE586413FAFD3194981B1615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3042900" y="12954000"/>
          <a:ext cx="1624965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98DA3872754445C18CEA205260EE48F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5262225" y="12954000"/>
          <a:ext cx="1624965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" name="ID_5D0E49773406442BBD13FAD44E21D846" descr="IMG_20260508_16283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2404725" y="11112500"/>
          <a:ext cx="622300" cy="827405"/>
        </a:xfrm>
        <a:prstGeom prst="rect">
          <a:avLst/>
        </a:prstGeom>
      </xdr:spPr>
    </xdr:pic>
  </etc:cellImage>
  <etc:cellImage>
    <xdr:pic>
      <xdr:nvPicPr>
        <xdr:cNvPr id="54" name="ID_B0F3C245CFE04E568A2E7FBD739859C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2205335" y="11223625"/>
          <a:ext cx="410845" cy="673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41BF01D3A680480B955BBF3AC63598B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 flipH="1">
          <a:off x="14740890" y="11991975"/>
          <a:ext cx="418465" cy="6832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4A2E3208B496428288E54E006AD91665"/>
        <xdr:cNvPicPr>
          <a:picLocks noChangeAspect="1"/>
        </xdr:cNvPicPr>
      </xdr:nvPicPr>
      <xdr:blipFill>
        <a:blip r:embed="rId26" r:link="rId4"/>
        <a:stretch>
          <a:fillRect/>
        </a:stretch>
      </xdr:blipFill>
      <xdr:spPr>
        <a:xfrm>
          <a:off x="2324100" y="7791450"/>
          <a:ext cx="10287000" cy="13716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57" name="ID_0D50808C525448E4A86E126CF220B02A"/>
        <xdr:cNvPicPr>
          <a:picLocks noChangeAspect="1"/>
        </xdr:cNvPicPr>
      </xdr:nvPicPr>
      <xdr:blipFill>
        <a:blip r:embed="rId27" r:link="rId4"/>
        <a:stretch>
          <a:fillRect/>
        </a:stretch>
      </xdr:blipFill>
      <xdr:spPr>
        <a:xfrm>
          <a:off x="1371600" y="9505950"/>
          <a:ext cx="13716000" cy="10287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4" name="ID_D3BE2F52B78040C1BC62D8FDAED113EA"/>
        <xdr:cNvPicPr>
          <a:picLocks noChangeAspect="1"/>
        </xdr:cNvPicPr>
      </xdr:nvPicPr>
      <xdr:blipFill>
        <a:blip r:embed="rId28" r:link="rId4"/>
        <a:stretch>
          <a:fillRect/>
        </a:stretch>
      </xdr:blipFill>
      <xdr:spPr>
        <a:xfrm>
          <a:off x="1371600" y="5537200"/>
          <a:ext cx="10287000" cy="13716000"/>
        </a:xfrm>
        <a:prstGeom prst="rect">
          <a:avLst/>
        </a:prstGeom>
        <a:noFill/>
        <a:ln>
          <a:noFill/>
        </a:ln>
      </xdr:spPr>
    </xdr:pic>
  </etc:cellImage>
</etc:cellImages>
</file>

<file path=xl/sharedStrings.xml><?xml version="1.0" encoding="utf-8"?>
<sst xmlns="http://schemas.openxmlformats.org/spreadsheetml/2006/main" count="137" uniqueCount="93">
  <si>
    <r>
      <rPr>
        <sz val="18"/>
        <rFont val="宋体"/>
        <charset val="134"/>
        <scheme val="minor"/>
      </rPr>
      <t>附件</t>
    </r>
    <r>
      <rPr>
        <b/>
        <sz val="12"/>
        <color rgb="FFFF0000"/>
        <rFont val="宋体"/>
        <charset val="134"/>
        <scheme val="minor"/>
      </rPr>
      <t xml:space="preserve">
说明：1、每个序号一个包，须包含序号内所有产品方可报名。
2、所有产品报价不得高于最高采购价。
3、所有产品报价不得高于产品在广东省新招采子系统的挂网价。
3、目录内产品名称和规格仅作参考，欢迎各供应商提供能实现同等功能的产品，产品的样子如目录的产品图片。
4、可拓展同类产品，以保障产品系列完整性，拓展产品价格不得高于平台价格。</t>
    </r>
  </si>
  <si>
    <t>佛山市中医院2026年医用耗材和体外诊断试剂公开遴选目录（FSSZYY-HC-202606）</t>
  </si>
  <si>
    <t>序号</t>
  </si>
  <si>
    <t>类别</t>
  </si>
  <si>
    <t>产品名称</t>
  </si>
  <si>
    <t>规格要求</t>
  </si>
  <si>
    <t>单位</t>
  </si>
  <si>
    <t>最高限价（元）</t>
  </si>
  <si>
    <t>国产/进口</t>
  </si>
  <si>
    <t>采购需求</t>
  </si>
  <si>
    <t>产品图片</t>
  </si>
  <si>
    <t>艾灸器具</t>
  </si>
  <si>
    <t>翻盖悬针艾灸盒</t>
  </si>
  <si>
    <t>25*18cm，40*18.7cm          
4针、6针、12针</t>
  </si>
  <si>
    <t>个</t>
  </si>
  <si>
    <t>国产</t>
  </si>
  <si>
    <t>用于艾灸治疗，采用实木制作、耐高温材质，带散热孔设计，带阻挡铁网设计，配备4针/6针/12针固定装置，便于操作</t>
  </si>
  <si>
    <t>葫芦灸具</t>
  </si>
  <si>
    <t>葫芦内径12cm，内钉高12cm；底座内径13.5cm、外径14.5cm、内网高4.5cm。</t>
  </si>
  <si>
    <t>套</t>
  </si>
  <si>
    <t>用于艾灸治疗，天然葫芦材质，内置不锈钢艾灸钉，配备防滑底座，安全耐用</t>
  </si>
  <si>
    <t>隔灸盒</t>
  </si>
  <si>
    <t>25*18cm，40*18.7cm</t>
  </si>
  <si>
    <t>用于隔物灸治疗，采用实木制作、耐高温材质，带透气孔，带阻挡铁网设计，适合多种规格艾柱使用</t>
  </si>
  <si>
    <t>气交灸具</t>
  </si>
  <si>
    <t>气交灸杯：5.8*4.4cm
气交灸盘：12*3.7cm</t>
  </si>
  <si>
    <t>用于气交灸疗法，包含灸杯和灸盘，采用耐高温陶瓷材质</t>
  </si>
  <si>
    <t>雷火灸盒</t>
  </si>
  <si>
    <t>1孔，2孔，3孔，品形</t>
  </si>
  <si>
    <t>用于雷火灸治疗，放置艾条位置为金属外壳，盒身为实物材质，耐高温，带散热孔涉及，带阻挡铁网设计，配备1孔/2孔/3孔/品形灸头</t>
  </si>
  <si>
    <t>雷火灸</t>
  </si>
  <si>
    <t xml:space="preserve"> 4cm 粗（常规款）
加强 7cm 粗（大炮灸）</t>
  </si>
  <si>
    <t>根</t>
  </si>
  <si>
    <t>用于艾灸治疗</t>
  </si>
  <si>
    <t>艾灸仪</t>
  </si>
  <si>
    <t>台</t>
  </si>
  <si>
    <t>用于艾灸治疗，不锈钢材质，具有安全网盖，透热阻灰</t>
  </si>
  <si>
    <t>艾灸筒</t>
  </si>
  <si>
    <t>10*11cm</t>
  </si>
  <si>
    <t>用于局部艾灸，采用实木制作、耐高温材质，带透气孔，带阻挡铁网设计</t>
  </si>
  <si>
    <t>艾绒</t>
  </si>
  <si>
    <t>kg</t>
  </si>
  <si>
    <t>用于艾灸治疗，采用三年及以上陈艾叶提纯，细腻无杂质，艾绒比例为30:1，无添加剂</t>
  </si>
  <si>
    <t>点艾灸仪</t>
  </si>
  <si>
    <t>用于精准点灸，恒温控制，充电式</t>
  </si>
  <si>
    <t>无烟艾灸柱</t>
  </si>
  <si>
    <t>5cm*5cm  3cm*3cm  1cm*1cm</t>
  </si>
  <si>
    <t>板</t>
  </si>
  <si>
    <t>用于艾灸治疗，三年及以上陈艾制作，直径1cm/3cm/5cm规格，紧实不松散，燃烧充分</t>
  </si>
  <si>
    <t>拔罐器具</t>
  </si>
  <si>
    <t>玻璃火罐</t>
  </si>
  <si>
    <t>小1号，1号、2号、3号</t>
  </si>
  <si>
    <t>用于拔罐治疗，玻璃材质，透明度高，壁厚均匀，耐高温，不易破碎</t>
  </si>
  <si>
    <t>火龙罐</t>
  </si>
  <si>
    <t>大罐，中罐，小罐</t>
  </si>
  <si>
    <t>用于火龙罐疗法，陶瓷材质，内置艾柱槽</t>
  </si>
  <si>
    <t>温通罐</t>
  </si>
  <si>
    <t>10.5*7cm</t>
  </si>
  <si>
    <t>用于温通刮痧疗法，采用陶瓷材质，表面光滑或一侧带按摩颗粒，带阻挡铁网设计</t>
  </si>
  <si>
    <t>红炉拨筋罐</t>
  </si>
  <si>
    <t>大、中、小号</t>
  </si>
  <si>
    <t>用于拨筋拔罐，陶瓷材质</t>
  </si>
  <si>
    <t>牛角罐</t>
  </si>
  <si>
    <t>16*6.2cm</t>
  </si>
  <si>
    <t>用于刮痧、拔罐，天然牛角材质，光滑无毛刺</t>
  </si>
  <si>
    <t>负压罐</t>
  </si>
  <si>
    <t>用于无火拔罐，医用级材质，配备负压抽气装置</t>
  </si>
  <si>
    <t>易罐</t>
  </si>
  <si>
    <t>拇指罐、小罐、大罐</t>
  </si>
  <si>
    <t>用于便捷拔罐，食品级或餐具级硅胶材质，弹性好，可重复使用</t>
  </si>
  <si>
    <t xml:space="preserve">砭石艾灸罐 </t>
  </si>
  <si>
    <t>大、小号</t>
  </si>
  <si>
    <t>用于砭石热熨疗法，手柄采用实木材质，内含铜网，底部为砭石</t>
  </si>
  <si>
    <t>竹罐</t>
  </si>
  <si>
    <t>用于拔罐，天然毛竹材质，经过防腐处理，壁厚均匀，不易开裂</t>
  </si>
  <si>
    <t>刮痧器具</t>
  </si>
  <si>
    <t>铜砭</t>
  </si>
  <si>
    <t>大号(17cm)小号(15cm)</t>
  </si>
  <si>
    <t>用于刮痧治疗，纯铜材质，手工抛光，弧形设计，适合全身部位刮痧</t>
  </si>
  <si>
    <t>面部拔筋棒</t>
  </si>
  <si>
    <t>13*3cm</t>
  </si>
  <si>
    <t>用于面部拨筋，天然玉石/牛角材质，圆润光滑，适合面部穴位按摩</t>
  </si>
  <si>
    <t>棍针套盒</t>
  </si>
  <si>
    <t>固定规格</t>
  </si>
  <si>
    <t>用于穴位刺激，采用实木和陶瓷材质，多规格棍针组合，配备收纳盒，便于存放使用</t>
  </si>
  <si>
    <t>其他</t>
  </si>
  <si>
    <t>熏洗桶</t>
  </si>
  <si>
    <t>高20-50cm，直径30-40cm</t>
  </si>
  <si>
    <t>用于中药熏洗，采用实木或塑料材质，带保温功能，底部防滑设计，容量≥20L，便于下肢熏洗</t>
  </si>
  <si>
    <t>火熨布</t>
  </si>
  <si>
    <t>45*65cm</t>
  </si>
  <si>
    <t>块</t>
  </si>
  <si>
    <t>用于热敷治疗，采用耐燃布和阻燃布，可重复加热，透气性好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</si>
</sst>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6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NULL" TargetMode="External"/><Relationship Id="rId3" Type="http://schemas.openxmlformats.org/officeDocument/2006/relationships/image" Target="media/image4.jpeg"/><Relationship Id="rId28" Type="http://schemas.openxmlformats.org/officeDocument/2006/relationships/image" Target="media/image28.jpeg"/><Relationship Id="rId27" Type="http://schemas.openxmlformats.org/officeDocument/2006/relationships/image" Target="media/image27.jpeg"/><Relationship Id="rId26" Type="http://schemas.openxmlformats.org/officeDocument/2006/relationships/image" Target="media/image26.jpe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jpe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3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1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2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3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4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5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6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7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8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513715</xdr:rowOff>
    </xdr:to>
    <xdr:pic>
      <xdr:nvPicPr>
        <xdr:cNvPr id="9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8"/>
  <sheetViews>
    <sheetView tabSelected="1" workbookViewId="0">
      <pane ySplit="3" topLeftCell="A20" activePane="bottomLeft" state="frozen"/>
      <selection/>
      <selection pane="bottomLeft" activeCell="F35" sqref="F35"/>
    </sheetView>
  </sheetViews>
  <sheetFormatPr defaultColWidth="9" defaultRowHeight="14.4"/>
  <cols>
    <col min="1" max="1" width="11.6666666666667" style="3" customWidth="1"/>
    <col min="2" max="2" width="17.3333333333333" style="2" customWidth="1"/>
    <col min="3" max="3" width="28.3333333333333" style="3" customWidth="1"/>
    <col min="4" max="4" width="31.2222222222222" style="3" customWidth="1"/>
    <col min="5" max="5" width="10.5555555555556" style="2" customWidth="1"/>
    <col min="6" max="6" width="17" style="2" customWidth="1"/>
    <col min="7" max="7" width="11.3333333333333" style="2" customWidth="1"/>
    <col min="8" max="8" width="70.4444444444444" style="3" customWidth="1"/>
    <col min="9" max="9" width="17.4351851851852" style="3"/>
    <col min="10" max="10" width="9.86111111111111" style="3"/>
    <col min="11" max="16384" width="9" style="3"/>
  </cols>
  <sheetData>
    <row r="1" s="1" customFormat="1" ht="119" customHeight="1" spans="1:10">
      <c r="A1" s="4" t="s">
        <v>0</v>
      </c>
      <c r="B1" s="5"/>
      <c r="C1" s="4"/>
      <c r="D1" s="4"/>
      <c r="E1" s="4"/>
      <c r="F1" s="4"/>
      <c r="G1" s="4"/>
      <c r="H1" s="4"/>
    </row>
    <row r="2" s="2" customFormat="1" ht="3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3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/>
    </row>
    <row r="4" ht="69" customHeight="1" spans="1:10">
      <c r="A4" s="9">
        <v>1</v>
      </c>
      <c r="B4" s="10" t="s">
        <v>11</v>
      </c>
      <c r="C4" s="11" t="s">
        <v>12</v>
      </c>
      <c r="D4" s="12" t="s">
        <v>13</v>
      </c>
      <c r="E4" s="9" t="s">
        <v>14</v>
      </c>
      <c r="F4" s="9">
        <v>85</v>
      </c>
      <c r="G4" s="9" t="s">
        <v>15</v>
      </c>
      <c r="H4" s="13" t="s">
        <v>16</v>
      </c>
      <c r="I4" s="14" t="str">
        <f>_xlfn.DISPIMG("ID_69FAF661815D43599CBA2C83B317343E",1)</f>
        <v>=DISPIMG("ID_69FAF661815D43599CBA2C83B317343E",1)</v>
      </c>
      <c r="J4" s="15"/>
    </row>
    <row r="5" ht="86" customHeight="1" spans="1:10">
      <c r="A5" s="9">
        <v>2</v>
      </c>
      <c r="B5" s="16"/>
      <c r="C5" s="11" t="s">
        <v>17</v>
      </c>
      <c r="D5" s="12" t="s">
        <v>18</v>
      </c>
      <c r="E5" s="9" t="s">
        <v>19</v>
      </c>
      <c r="F5" s="9">
        <v>150</v>
      </c>
      <c r="G5" s="9" t="s">
        <v>15</v>
      </c>
      <c r="H5" s="13" t="s">
        <v>20</v>
      </c>
      <c r="I5" s="14" t="str">
        <f>_xlfn.DISPIMG("ID_027C3A20FBBF4312A02567F7EB7C6149",1)</f>
        <v>=DISPIMG("ID_027C3A20FBBF4312A02567F7EB7C6149",1)</v>
      </c>
      <c r="J5" s="15"/>
    </row>
    <row r="6" ht="52" customHeight="1" spans="1:10">
      <c r="A6" s="9">
        <v>3</v>
      </c>
      <c r="B6" s="16"/>
      <c r="C6" s="11" t="s">
        <v>21</v>
      </c>
      <c r="D6" s="17" t="s">
        <v>22</v>
      </c>
      <c r="E6" s="9" t="s">
        <v>14</v>
      </c>
      <c r="F6" s="9">
        <v>75</v>
      </c>
      <c r="G6" s="9" t="s">
        <v>15</v>
      </c>
      <c r="H6" s="13" t="s">
        <v>23</v>
      </c>
      <c r="I6" s="18" t="str">
        <f>_xlfn.DISPIMG("ID_BACBC314DD1E4776B24C195780A7EEC1",1)</f>
        <v>=DISPIMG("ID_BACBC314DD1E4776B24C195780A7EEC1",1)</v>
      </c>
      <c r="J6" s="19"/>
    </row>
    <row r="7" ht="68" customHeight="1" spans="1:10">
      <c r="A7" s="9">
        <v>4</v>
      </c>
      <c r="B7" s="16"/>
      <c r="C7" s="9" t="s">
        <v>24</v>
      </c>
      <c r="D7" s="20" t="s">
        <v>25</v>
      </c>
      <c r="E7" s="9" t="s">
        <v>19</v>
      </c>
      <c r="F7" s="9">
        <v>60</v>
      </c>
      <c r="G7" s="9" t="s">
        <v>15</v>
      </c>
      <c r="H7" s="13" t="s">
        <v>26</v>
      </c>
      <c r="I7" s="9" t="str">
        <f>_xlfn.DISPIMG("ID_D0B16BD4131F450D805DD39D37658124",1)</f>
        <v>=DISPIMG("ID_D0B16BD4131F450D805DD39D37658124",1)</v>
      </c>
      <c r="J7" s="21" t="str">
        <f>_xlfn.DISPIMG("ID_31721ECBF9A541B7A9F588006ECF7B45",1)</f>
        <v>=DISPIMG("ID_31721ECBF9A541B7A9F588006ECF7B45",1)</v>
      </c>
    </row>
    <row r="8" ht="61" customHeight="1" spans="1:10">
      <c r="A8" s="9">
        <v>5</v>
      </c>
      <c r="B8" s="16"/>
      <c r="C8" s="11" t="s">
        <v>27</v>
      </c>
      <c r="D8" s="17" t="s">
        <v>28</v>
      </c>
      <c r="E8" s="9" t="s">
        <v>14</v>
      </c>
      <c r="F8" s="9">
        <v>100</v>
      </c>
      <c r="G8" s="9" t="s">
        <v>15</v>
      </c>
      <c r="H8" s="13" t="s">
        <v>29</v>
      </c>
      <c r="I8" s="22" t="str">
        <f>_xlfn.DISPIMG("ID_64BBC6DB5AE54BFCB1F3BEAAC34F5FB3",1)</f>
        <v>=DISPIMG("ID_64BBC6DB5AE54BFCB1F3BEAAC34F5FB3",1)</v>
      </c>
      <c r="J8" s="23"/>
    </row>
    <row r="9" ht="47" customHeight="1" spans="1:10">
      <c r="A9" s="9">
        <v>6</v>
      </c>
      <c r="B9" s="16"/>
      <c r="C9" s="11" t="s">
        <v>30</v>
      </c>
      <c r="D9" s="20" t="s">
        <v>31</v>
      </c>
      <c r="E9" s="9" t="s">
        <v>32</v>
      </c>
      <c r="F9" s="24">
        <v>30</v>
      </c>
      <c r="G9" s="9" t="s">
        <v>15</v>
      </c>
      <c r="H9" s="13" t="s">
        <v>33</v>
      </c>
      <c r="I9" s="25"/>
      <c r="J9" s="26"/>
    </row>
    <row r="10" ht="50" customHeight="1" spans="1:10">
      <c r="A10" s="9">
        <v>7</v>
      </c>
      <c r="B10" s="16"/>
      <c r="C10" s="11" t="s">
        <v>34</v>
      </c>
      <c r="D10" s="17"/>
      <c r="E10" s="9" t="s">
        <v>35</v>
      </c>
      <c r="F10" s="9">
        <v>400</v>
      </c>
      <c r="G10" s="9" t="s">
        <v>15</v>
      </c>
      <c r="H10" s="13" t="s">
        <v>36</v>
      </c>
      <c r="I10" s="14" t="str">
        <f>_xlfn.DISPIMG("ID_50CAA7F7CDCC418D9FE932745421BFA2",1)</f>
        <v>=DISPIMG("ID_50CAA7F7CDCC418D9FE932745421BFA2",1)</v>
      </c>
      <c r="J10" s="15"/>
    </row>
    <row r="11" ht="54" customHeight="1" spans="1:10">
      <c r="A11" s="9">
        <v>8</v>
      </c>
      <c r="B11" s="16"/>
      <c r="C11" s="11" t="s">
        <v>37</v>
      </c>
      <c r="D11" s="17" t="s">
        <v>38</v>
      </c>
      <c r="E11" s="9" t="s">
        <v>14</v>
      </c>
      <c r="F11" s="9">
        <v>55</v>
      </c>
      <c r="G11" s="9" t="s">
        <v>15</v>
      </c>
      <c r="H11" s="13" t="s">
        <v>39</v>
      </c>
      <c r="I11" s="14" t="str">
        <f>_xlfn.DISPIMG("ID_B04E68DF9048474DA758D8878E78E1FD",1)</f>
        <v>=DISPIMG("ID_B04E68DF9048474DA758D8878E78E1FD",1)</v>
      </c>
      <c r="J11" s="15"/>
    </row>
    <row r="12" ht="55" customHeight="1" spans="1:10">
      <c r="A12" s="9">
        <v>9</v>
      </c>
      <c r="B12" s="16"/>
      <c r="C12" s="11" t="s">
        <v>40</v>
      </c>
      <c r="D12" s="27"/>
      <c r="E12" s="9" t="s">
        <v>41</v>
      </c>
      <c r="F12" s="9">
        <v>100</v>
      </c>
      <c r="G12" s="9" t="s">
        <v>15</v>
      </c>
      <c r="H12" s="13" t="s">
        <v>42</v>
      </c>
      <c r="I12" s="14" t="str">
        <f>_xlfn.DISPIMG("ID_EBF5BBF1341C4D8180CEF3D4180BEBAE",1)</f>
        <v>=DISPIMG("ID_EBF5BBF1341C4D8180CEF3D4180BEBAE",1)</v>
      </c>
      <c r="J12" s="15"/>
    </row>
    <row r="13" ht="49" customHeight="1" spans="1:10">
      <c r="A13" s="9">
        <v>11</v>
      </c>
      <c r="B13" s="16"/>
      <c r="C13" s="11" t="s">
        <v>43</v>
      </c>
      <c r="D13" s="27"/>
      <c r="E13" s="9" t="s">
        <v>35</v>
      </c>
      <c r="F13" s="9">
        <v>200</v>
      </c>
      <c r="G13" s="9" t="s">
        <v>15</v>
      </c>
      <c r="H13" s="13" t="s">
        <v>44</v>
      </c>
      <c r="I13" s="14" t="str">
        <f>_xlfn.DISPIMG("ID_785BDF76F4F54DDD9BA32775CCBB82DD",1)</f>
        <v>=DISPIMG("ID_785BDF76F4F54DDD9BA32775CCBB82DD",1)</v>
      </c>
      <c r="J13" s="15"/>
    </row>
    <row r="14" ht="47" customHeight="1" spans="1:10">
      <c r="A14" s="9">
        <v>12</v>
      </c>
      <c r="B14" s="16"/>
      <c r="C14" s="11" t="s">
        <v>45</v>
      </c>
      <c r="D14" s="17" t="s">
        <v>46</v>
      </c>
      <c r="E14" s="9" t="s">
        <v>47</v>
      </c>
      <c r="F14" s="9">
        <v>80</v>
      </c>
      <c r="G14" s="9" t="s">
        <v>15</v>
      </c>
      <c r="H14" s="13" t="s">
        <v>48</v>
      </c>
      <c r="I14" s="14" t="str">
        <f>_xlfn.DISPIMG("ID_46F1DF6FF0F14490B9E0223267966625",1)</f>
        <v>=DISPIMG("ID_46F1DF6FF0F14490B9E0223267966625",1)</v>
      </c>
      <c r="J14" s="15"/>
    </row>
    <row r="15" ht="57" customHeight="1" spans="1:10">
      <c r="A15" s="9">
        <v>13</v>
      </c>
      <c r="B15" s="10" t="s">
        <v>49</v>
      </c>
      <c r="C15" s="11" t="s">
        <v>50</v>
      </c>
      <c r="D15" s="27" t="s">
        <v>51</v>
      </c>
      <c r="E15" s="9" t="s">
        <v>14</v>
      </c>
      <c r="F15" s="9">
        <v>10</v>
      </c>
      <c r="G15" s="9" t="s">
        <v>15</v>
      </c>
      <c r="H15" s="13" t="s">
        <v>52</v>
      </c>
      <c r="I15" s="14" t="str">
        <f>_xlfn.DISPIMG("ID_CAF7E435A9F9465AA5D4442B7610BE5D",1)</f>
        <v>=DISPIMG("ID_CAF7E435A9F9465AA5D4442B7610BE5D",1)</v>
      </c>
      <c r="J15" s="15"/>
    </row>
    <row r="16" ht="57" customHeight="1" spans="1:10">
      <c r="A16" s="9">
        <v>14</v>
      </c>
      <c r="B16" s="28"/>
      <c r="C16" s="11" t="s">
        <v>53</v>
      </c>
      <c r="D16" s="27" t="s">
        <v>54</v>
      </c>
      <c r="E16" s="9" t="s">
        <v>14</v>
      </c>
      <c r="F16" s="9">
        <v>1500</v>
      </c>
      <c r="G16" s="9" t="s">
        <v>15</v>
      </c>
      <c r="H16" s="13" t="s">
        <v>55</v>
      </c>
      <c r="I16" s="18" t="str">
        <f>_xlfn.DISPIMG("ID_D3BE2F52B78040C1BC62D8FDAED113EA",1)</f>
        <v>=DISPIMG("ID_D3BE2F52B78040C1BC62D8FDAED113EA",1)</v>
      </c>
      <c r="J16" s="19"/>
    </row>
    <row r="17" ht="76" customHeight="1" spans="1:10">
      <c r="A17" s="9">
        <v>15</v>
      </c>
      <c r="B17" s="16"/>
      <c r="C17" s="11" t="s">
        <v>56</v>
      </c>
      <c r="D17" s="17" t="s">
        <v>57</v>
      </c>
      <c r="E17" s="9" t="s">
        <v>14</v>
      </c>
      <c r="F17" s="9">
        <v>50</v>
      </c>
      <c r="G17" s="9" t="s">
        <v>15</v>
      </c>
      <c r="H17" s="13" t="s">
        <v>58</v>
      </c>
      <c r="I17" s="18" t="str">
        <f>_xlfn.DISPIMG("ID_DED7E67AF3114D8198195D8270D2684A",1)</f>
        <v>=DISPIMG("ID_DED7E67AF3114D8198195D8270D2684A",1)</v>
      </c>
      <c r="J17" s="19"/>
    </row>
    <row r="18" ht="71" customHeight="1" spans="1:10">
      <c r="A18" s="9">
        <v>16</v>
      </c>
      <c r="B18" s="16"/>
      <c r="C18" s="9" t="s">
        <v>59</v>
      </c>
      <c r="D18" s="27" t="s">
        <v>60</v>
      </c>
      <c r="E18" s="9" t="s">
        <v>14</v>
      </c>
      <c r="F18" s="29">
        <v>1500</v>
      </c>
      <c r="G18" s="9" t="s">
        <v>15</v>
      </c>
      <c r="H18" s="13" t="s">
        <v>61</v>
      </c>
      <c r="I18" s="30" t="str">
        <f>_xlfn.DISPIMG("ID_08CBDD9061BC4571BABD21FFB1C00396",1)</f>
        <v>=DISPIMG("ID_08CBDD9061BC4571BABD21FFB1C00396",1)</v>
      </c>
      <c r="J18" s="31" t="str">
        <f>_xlfn.DISPIMG("ID_6A2623912A39473C94FCDC8AFEE9BE11",1)</f>
        <v>=DISPIMG("ID_6A2623912A39473C94FCDC8AFEE9BE11",1)</v>
      </c>
    </row>
    <row r="19" ht="54" customHeight="1" spans="1:10">
      <c r="A19" s="9">
        <v>17</v>
      </c>
      <c r="B19" s="16"/>
      <c r="C19" s="11" t="s">
        <v>62</v>
      </c>
      <c r="D19" s="17" t="s">
        <v>63</v>
      </c>
      <c r="E19" s="9" t="s">
        <v>14</v>
      </c>
      <c r="F19" s="9">
        <v>40</v>
      </c>
      <c r="G19" s="9" t="s">
        <v>15</v>
      </c>
      <c r="H19" s="13" t="s">
        <v>64</v>
      </c>
      <c r="I19" s="18" t="str">
        <f>_xlfn.DISPIMG("ID_927CC0FA1D1F418CA9583690DFC968ED",1)</f>
        <v>=DISPIMG("ID_927CC0FA1D1F418CA9583690DFC968ED",1)</v>
      </c>
      <c r="J19" s="19"/>
    </row>
    <row r="20" ht="56" customHeight="1" spans="1:10">
      <c r="A20" s="9">
        <v>18</v>
      </c>
      <c r="B20" s="16"/>
      <c r="C20" s="11" t="s">
        <v>65</v>
      </c>
      <c r="D20" s="27" t="s">
        <v>54</v>
      </c>
      <c r="E20" s="9" t="s">
        <v>19</v>
      </c>
      <c r="F20" s="9">
        <v>180</v>
      </c>
      <c r="G20" s="9" t="s">
        <v>15</v>
      </c>
      <c r="H20" s="13" t="s">
        <v>66</v>
      </c>
      <c r="I20" s="14" t="str">
        <f>_xlfn.DISPIMG("ID_4F5A5ED7323047D1ABA1672665489BA7",1)</f>
        <v>=DISPIMG("ID_4F5A5ED7323047D1ABA1672665489BA7",1)</v>
      </c>
      <c r="J20" s="15"/>
    </row>
    <row r="21" ht="52" customHeight="1" spans="1:10">
      <c r="A21" s="9">
        <v>19</v>
      </c>
      <c r="B21" s="16"/>
      <c r="C21" s="11" t="s">
        <v>67</v>
      </c>
      <c r="D21" s="27" t="s">
        <v>68</v>
      </c>
      <c r="E21" s="9" t="s">
        <v>19</v>
      </c>
      <c r="F21" s="9">
        <v>380</v>
      </c>
      <c r="G21" s="9" t="s">
        <v>15</v>
      </c>
      <c r="H21" s="13" t="s">
        <v>69</v>
      </c>
      <c r="I21" s="14" t="str">
        <f>_xlfn.DISPIMG("ID_BE8CF747D3314943AC787D655B095DF8",1)</f>
        <v>=DISPIMG("ID_BE8CF747D3314943AC787D655B095DF8",1)</v>
      </c>
      <c r="J21" s="15"/>
    </row>
    <row r="22" ht="49" customHeight="1" spans="1:10">
      <c r="A22" s="9">
        <v>20</v>
      </c>
      <c r="B22" s="16"/>
      <c r="C22" s="11" t="s">
        <v>70</v>
      </c>
      <c r="D22" s="27" t="s">
        <v>71</v>
      </c>
      <c r="E22" s="9" t="s">
        <v>14</v>
      </c>
      <c r="F22" s="9">
        <v>160</v>
      </c>
      <c r="G22" s="9" t="s">
        <v>15</v>
      </c>
      <c r="H22" s="13" t="s">
        <v>72</v>
      </c>
      <c r="I22" s="30" t="str">
        <f>_xlfn.DISPIMG("ID_26CD1ACBE586413FAFD3194981B16152",1)</f>
        <v>=DISPIMG("ID_26CD1ACBE586413FAFD3194981B16152",1)</v>
      </c>
      <c r="J22" s="31" t="str">
        <f>_xlfn.DISPIMG("ID_98DA3872754445C18CEA205260EE48FF",1)</f>
        <v>=DISPIMG("ID_98DA3872754445C18CEA205260EE48FF",1)</v>
      </c>
    </row>
    <row r="23" ht="52" customHeight="1" spans="1:10">
      <c r="A23" s="9">
        <v>21</v>
      </c>
      <c r="B23" s="32"/>
      <c r="C23" s="9" t="s">
        <v>73</v>
      </c>
      <c r="D23" s="27" t="s">
        <v>60</v>
      </c>
      <c r="E23" s="9" t="s">
        <v>14</v>
      </c>
      <c r="F23" s="9">
        <v>45</v>
      </c>
      <c r="G23" s="9" t="s">
        <v>15</v>
      </c>
      <c r="H23" s="13" t="s">
        <v>74</v>
      </c>
      <c r="I23" s="14" t="str">
        <f>_xlfn.DISPIMG("ID_5D0E49773406442BBD13FAD44E21D846",1)</f>
        <v>=DISPIMG("ID_5D0E49773406442BBD13FAD44E21D846",1)</v>
      </c>
      <c r="J23" s="15"/>
    </row>
    <row r="24" ht="55.6" spans="1:10">
      <c r="A24" s="9">
        <v>22</v>
      </c>
      <c r="B24" s="11" t="s">
        <v>75</v>
      </c>
      <c r="C24" s="11" t="s">
        <v>76</v>
      </c>
      <c r="D24" s="17" t="s">
        <v>77</v>
      </c>
      <c r="E24" s="24" t="s">
        <v>14</v>
      </c>
      <c r="F24" s="24">
        <v>400</v>
      </c>
      <c r="G24" s="9" t="s">
        <v>15</v>
      </c>
      <c r="H24" s="13" t="s">
        <v>78</v>
      </c>
      <c r="I24" s="24" t="str">
        <f>_xlfn.DISPIMG("ID_B0F3C245CFE04E568A2E7FBD739859C4",1)</f>
        <v>=DISPIMG("ID_B0F3C245CFE04E568A2E7FBD739859C4",1)</v>
      </c>
      <c r="J24" s="31" t="str">
        <f>_xlfn.DISPIMG("ID_41BF01D3A680480B955BBF3AC63598B7",1)</f>
        <v>=DISPIMG("ID_41BF01D3A680480B955BBF3AC63598B7",1)</v>
      </c>
    </row>
    <row r="25" ht="53" customHeight="1" spans="1:10">
      <c r="A25" s="9">
        <v>23</v>
      </c>
      <c r="B25" s="11"/>
      <c r="C25" s="11" t="s">
        <v>79</v>
      </c>
      <c r="D25" s="17" t="s">
        <v>80</v>
      </c>
      <c r="E25" s="9" t="s">
        <v>14</v>
      </c>
      <c r="F25" s="9">
        <v>200</v>
      </c>
      <c r="G25" s="9" t="s">
        <v>15</v>
      </c>
      <c r="H25" s="13" t="s">
        <v>81</v>
      </c>
      <c r="I25" s="18" t="str">
        <f>_xlfn.DISPIMG("ID_4A2E3208B496428288E54E006AD91665",1)</f>
        <v>=DISPIMG("ID_4A2E3208B496428288E54E006AD91665",1)</v>
      </c>
      <c r="J25" s="19"/>
    </row>
    <row r="26" ht="54" customHeight="1" spans="1:10">
      <c r="A26" s="9">
        <v>24</v>
      </c>
      <c r="B26" s="11"/>
      <c r="C26" s="11" t="s">
        <v>82</v>
      </c>
      <c r="D26" s="17" t="s">
        <v>83</v>
      </c>
      <c r="E26" s="9" t="s">
        <v>19</v>
      </c>
      <c r="F26" s="9">
        <v>800</v>
      </c>
      <c r="G26" s="9" t="s">
        <v>15</v>
      </c>
      <c r="H26" s="13" t="s">
        <v>84</v>
      </c>
      <c r="I26" s="18" t="str">
        <f>_xlfn.DISPIMG("ID_0E511652E5754ABEA1CE1B5B0CAA0830",1)</f>
        <v>=DISPIMG("ID_0E511652E5754ABEA1CE1B5B0CAA0830",1)</v>
      </c>
      <c r="J26" s="19"/>
    </row>
    <row r="27" ht="55" customHeight="1" spans="1:10">
      <c r="A27" s="9">
        <v>25</v>
      </c>
      <c r="B27" s="11" t="s">
        <v>85</v>
      </c>
      <c r="C27" s="11" t="s">
        <v>86</v>
      </c>
      <c r="D27" s="27" t="s">
        <v>87</v>
      </c>
      <c r="E27" s="9" t="s">
        <v>14</v>
      </c>
      <c r="F27" s="9">
        <v>80</v>
      </c>
      <c r="G27" s="9" t="s">
        <v>15</v>
      </c>
      <c r="H27" s="13" t="s">
        <v>88</v>
      </c>
      <c r="I27" s="14"/>
      <c r="J27" s="15"/>
    </row>
    <row r="28" ht="52" customHeight="1" spans="1:10">
      <c r="A28" s="9">
        <v>26</v>
      </c>
      <c r="B28" s="11"/>
      <c r="C28" s="11" t="s">
        <v>89</v>
      </c>
      <c r="D28" s="17" t="s">
        <v>90</v>
      </c>
      <c r="E28" s="9" t="s">
        <v>91</v>
      </c>
      <c r="F28" s="9">
        <v>150</v>
      </c>
      <c r="G28" s="9" t="s">
        <v>15</v>
      </c>
      <c r="H28" s="13" t="s">
        <v>92</v>
      </c>
      <c r="I28" s="18" t="str">
        <f>_xlfn.DISPIMG("ID_0D50808C525448E4A86E126CF220B02A",1)</f>
        <v>=DISPIMG("ID_0D50808C525448E4A86E126CF220B02A",1)</v>
      </c>
      <c r="J28" s="19"/>
    </row>
  </sheetData>
  <autoFilter xmlns:etc="http://www.wps.cn/officeDocument/2017/etCustomData" ref="A3:H28" etc:filterBottomFollowUsedRange="0">
    <extLst/>
  </autoFilter>
  <mergeCells count="27">
    <mergeCell ref="A1:H1"/>
    <mergeCell ref="A2:J2"/>
    <mergeCell ref="I3:J3"/>
    <mergeCell ref="I4:J4"/>
    <mergeCell ref="I5:J5"/>
    <mergeCell ref="I6:J6"/>
    <mergeCell ref="I10:J10"/>
    <mergeCell ref="I11:J11"/>
    <mergeCell ref="I12:J12"/>
    <mergeCell ref="I13:J13"/>
    <mergeCell ref="I14:J14"/>
    <mergeCell ref="I15:J15"/>
    <mergeCell ref="I16:J16"/>
    <mergeCell ref="I17:J17"/>
    <mergeCell ref="I19:J19"/>
    <mergeCell ref="I20:J20"/>
    <mergeCell ref="I21:J21"/>
    <mergeCell ref="I23:J23"/>
    <mergeCell ref="I25:J25"/>
    <mergeCell ref="I26:J26"/>
    <mergeCell ref="I27:J27"/>
    <mergeCell ref="I28:J28"/>
    <mergeCell ref="B4:B14"/>
    <mergeCell ref="B15:B23"/>
    <mergeCell ref="B24:B26"/>
    <mergeCell ref="B27:B28"/>
    <mergeCell ref="I8:J9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12" sqref="F1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F12" sqref="F1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林锋</cp:lastModifiedBy>
  <dcterms:created xsi:type="dcterms:W3CDTF">2023-05-12T11:15:00Z</dcterms:created>
  <dcterms:modified xsi:type="dcterms:W3CDTF">2026-09-28T08:13:04Z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A951B7C24D1A45CDA7451F9563FD8F2E_13</vt:lpwstr>
  </property>
  <property fmtid="{D5CDD505-2E9C-101B-9397-08002B2CF9AE}" pid="4" name="CalculationRule">
    <vt:i4>0</vt:i4>
  </property>
</Properties>
</file>